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40" windowHeight="9465" activeTab="0"/>
  </bookViews>
  <sheets>
    <sheet name="Mua-VN 1356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Cheá_ñoä">#REF!</definedName>
    <definedName name="Chôø_vieäc">#REF!</definedName>
    <definedName name="Chuû_nhaät">#REF!</definedName>
    <definedName name="Hoã_trôï_thueâ_nhaø">#REF!</definedName>
    <definedName name="Hoï_Vaø_Teân">#REF!</definedName>
    <definedName name="Khaáu_tröø_löông">#REF!</definedName>
    <definedName name="Kyù_teân">#REF!</definedName>
    <definedName name="Löông_CB">#REF!</definedName>
    <definedName name="Ngaøy_coâng">#REF!</definedName>
    <definedName name="Phuï_caáp_tr.nhieäm">#REF!</definedName>
    <definedName name="_xlnm.Print_Titles">$5:$6</definedName>
    <definedName name="Saûn_phaåm">#REF!</definedName>
    <definedName name="sccr">#REF!</definedName>
    <definedName name="scdt">#REF!</definedName>
    <definedName name="STT">#REF!</definedName>
    <definedName name="Taêng_ca__buoåi">#REF!</definedName>
    <definedName name="Thöïc_nhaän">#REF!</definedName>
    <definedName name="Tieàn_löông">#REF!</definedName>
    <definedName name="Toång_löông">#REF!</definedName>
    <definedName name="Trôï_caáp__tieàn_côm">#REF!</definedName>
  </definedNames>
  <calcPr fullCalcOnLoad="1"/>
</workbook>
</file>

<file path=xl/sharedStrings.xml><?xml version="1.0" encoding="utf-8"?>
<sst xmlns="http://schemas.openxmlformats.org/spreadsheetml/2006/main" count="135" uniqueCount="61">
  <si>
    <t>BAÛNG KEÂ KHAI NGUYEÂN LIEÄU DO BEÂN NHAÄN GIA COÂNG CUNG ÖÙNG TÖÔNG ÖÙNG VÔÙI LÖÔÏNG SAÛN PHAÃM TREÂN TÔØ KHAI XUAÁT KHAÅU</t>
  </si>
  <si>
    <t>Hôïp ñoàng gia coâng soá/ Beân thueâ:</t>
  </si>
  <si>
    <t>02-08/VL-PRO</t>
  </si>
  <si>
    <t>Ngaøy :  20/3/2008</t>
  </si>
  <si>
    <t>thôøi haïn: 20/3/2009</t>
  </si>
  <si>
    <t xml:space="preserve">Phuï kieän hôïp ñoàng gia coâng soá: </t>
  </si>
  <si>
    <t>Beân nhaän gia coâng:</t>
  </si>
  <si>
    <t>COÂNG TY TNHH VIỆT LONG</t>
  </si>
  <si>
    <t>Loâ B5-B8, KCN Vieät Höông 2, Beán Caùt , Bình Döông.</t>
  </si>
  <si>
    <t>Maët haøng gia coâng:</t>
  </si>
  <si>
    <t>QUẦN DAØI  NÖÕ</t>
  </si>
  <si>
    <t>Tôø khai xuaát khaåu soá:</t>
  </si>
  <si>
    <t>ngaøy:</t>
  </si>
  <si>
    <t>Ñôn vò Haûi quan laøm thuû tuïc:</t>
  </si>
  <si>
    <t>CHI CỤC HẢI QUAN KCN VIỆT HƯƠNG</t>
  </si>
  <si>
    <t>Maõ
NPL</t>
  </si>
  <si>
    <t>Teân nguyeân lieäu</t>
  </si>
  <si>
    <t>Ñôn
Vò
Tính</t>
  </si>
  <si>
    <t>Löôïng nguyeân lieäu cung öùng töông öùng vôùi löôïng saûn phaãm treân tôø khai xuaát khaåu</t>
  </si>
  <si>
    <t>Ñôn giaù 
(VND)</t>
  </si>
  <si>
    <t>Trò giaù 
(VND)</t>
  </si>
  <si>
    <t>Hình thöùc
cung öùng</t>
  </si>
  <si>
    <t>Maõ haøng</t>
  </si>
  <si>
    <t>IC7P-108T-a</t>
  </si>
  <si>
    <t>IC7P-108T</t>
  </si>
  <si>
    <t>Toång löôïng</t>
  </si>
  <si>
    <t>Soá löôïng</t>
  </si>
  <si>
    <t>Caùi</t>
  </si>
  <si>
    <t xml:space="preserve">cung öùng </t>
  </si>
  <si>
    <t>NHAÄP</t>
  </si>
  <si>
    <t>MUA</t>
  </si>
  <si>
    <t>Ñònh</t>
  </si>
  <si>
    <t xml:space="preserve">Tyû leä </t>
  </si>
  <si>
    <t>Löôïng</t>
  </si>
  <si>
    <t>cho 1 TKXK</t>
  </si>
  <si>
    <t>KHAÅU</t>
  </si>
  <si>
    <t>TAÏI VN</t>
  </si>
  <si>
    <t>möùc</t>
  </si>
  <si>
    <t>hao huït</t>
  </si>
  <si>
    <t>cung öùng</t>
  </si>
  <si>
    <t>saûn phaãm</t>
  </si>
  <si>
    <t>Mua VN</t>
  </si>
  <si>
    <t>024</t>
  </si>
  <si>
    <t>Nót c¸c läai</t>
  </si>
  <si>
    <t>CAI</t>
  </si>
  <si>
    <t>030</t>
  </si>
  <si>
    <t>Nh·n phô c¸c läai (b»ng giÊy)</t>
  </si>
  <si>
    <t>046</t>
  </si>
  <si>
    <t>Nh·n da</t>
  </si>
  <si>
    <t>TOÅNG COÄNG:</t>
  </si>
  <si>
    <t>VND</t>
  </si>
  <si>
    <t>USD</t>
  </si>
  <si>
    <t>Nhöõng maët haøng naøy coù thueá suaát 0% &amp; khoâng chòu thueá khi xuaát khaåu.</t>
  </si>
  <si>
    <t>Nguoi lap bieu</t>
  </si>
  <si>
    <t>COÂNG TY TNHH VIEÄT LONG</t>
  </si>
  <si>
    <t>308A361</t>
  </si>
  <si>
    <t>028</t>
  </si>
  <si>
    <t>Nh·n chÝnh (b»ng v¶i)</t>
  </si>
  <si>
    <t>NK+Mua VN</t>
  </si>
  <si>
    <t>Ng­êi lËp biÓu</t>
  </si>
  <si>
    <r>
      <t xml:space="preserve">Beân thueâ gia coâng :                         </t>
    </r>
    <r>
      <rPr>
        <b/>
        <sz val="12"/>
        <rFont val="VNI-Times"/>
        <family val="0"/>
      </rPr>
      <t>Promotex Int'l Group Inc</t>
    </r>
    <r>
      <rPr>
        <sz val="12"/>
        <rFont val="VNI-Times"/>
        <family val="0"/>
      </rPr>
      <t xml:space="preserve"> - Add:  D, 6/F Central Mark II, 305 – 313 Queens Road,  HongKong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</si>
</sst>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_-* #,##0_-;\-* #,##0_-;_-* &quot;-&quot;??_-;_-@_-"/>
    <numFmt numFmtId="174" formatCode="_-* #,##0.00_-;\-* #,##0.00_-;_-* &quot;-&quot;??_-;_-@_-"/>
    <numFmt numFmtId="175" formatCode="_(* #,##0_);_(* \(#,##0\);_(* &quot;-&quot;??_);_(@_)"/>
    <numFmt numFmtId="176" formatCode="#,##0.000"/>
    <numFmt numFmtId="177" formatCode="#,##0.0000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_(* #,##0.000_);_(* \(#,##0.000\);_(* &quot;-&quot;???_);_(@_)"/>
    <numFmt numFmtId="184" formatCode="_-* #,##0_-;\-* #,##0_-;_-* &quot;-&quot;_-;_-@_-"/>
    <numFmt numFmtId="185" formatCode="0.0000"/>
    <numFmt numFmtId="186" formatCode="00."/>
    <numFmt numFmtId="187" formatCode="_(* #,##0.0_);_(* \(#,##0.0\);_(* &quot;-&quot;??_);_(@_)"/>
    <numFmt numFmtId="188" formatCode="_(* #,##0_);_(* \(#,##0\);_(* &quot;-&quot;???_);_(@_)"/>
    <numFmt numFmtId="189" formatCode="0.00000"/>
    <numFmt numFmtId="190" formatCode="#,##0&quot; ñoàng&quot;"/>
    <numFmt numFmtId="191" formatCode="0.000%"/>
    <numFmt numFmtId="192" formatCode="0.0000%"/>
    <numFmt numFmtId="193" formatCode="0.0%"/>
    <numFmt numFmtId="194" formatCode="#,##0.0"/>
    <numFmt numFmtId="195" formatCode="#,##0.00000"/>
    <numFmt numFmtId="196" formatCode="#,##0.000000"/>
    <numFmt numFmtId="197" formatCode="0.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#,##0.00&quot; ' &quot;"/>
  </numFmts>
  <fonts count="38"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宋体"/>
      <family val="0"/>
    </font>
    <font>
      <sz val="11"/>
      <name val="Arial"/>
      <family val="2"/>
    </font>
    <font>
      <b/>
      <sz val="13"/>
      <name val="VNI-Helve-Condense"/>
      <family val="0"/>
    </font>
    <font>
      <b/>
      <sz val="12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0"/>
      <name val="VNI-Times"/>
      <family val="0"/>
    </font>
    <font>
      <b/>
      <sz val="10"/>
      <name val="VNI-Helve-Condense"/>
      <family val="0"/>
    </font>
    <font>
      <sz val="11"/>
      <name val=".VnTime"/>
      <family val="2"/>
    </font>
    <font>
      <i/>
      <sz val="10"/>
      <name val="VNI-Times"/>
      <family val="0"/>
    </font>
    <font>
      <b/>
      <u val="single"/>
      <sz val="11"/>
      <name val="VNI-Times"/>
      <family val="0"/>
    </font>
    <font>
      <sz val="10"/>
      <color indexed="10"/>
      <name val="VNI-Times"/>
      <family val="0"/>
    </font>
    <font>
      <b/>
      <u val="single"/>
      <sz val="10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ont="0" applyFill="0" applyAlignment="0" applyProtection="0"/>
    <xf numFmtId="0" fontId="2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2" fillId="0" borderId="0">
      <alignment/>
      <protection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4" fontId="26" fillId="0" borderId="0" applyFont="0" applyFill="0" applyBorder="0" applyAlignment="0" applyProtection="0"/>
    <xf numFmtId="0" fontId="26" fillId="0" borderId="0">
      <alignment/>
      <protection/>
    </xf>
  </cellStyleXfs>
  <cellXfs count="103">
    <xf numFmtId="0" fontId="0" fillId="0" borderId="0" xfId="0" applyAlignment="1">
      <alignment/>
    </xf>
    <xf numFmtId="0" fontId="27" fillId="0" borderId="0" xfId="64" applyFont="1" applyAlignment="1">
      <alignment horizontal="centerContinuous"/>
      <protection/>
    </xf>
    <xf numFmtId="0" fontId="28" fillId="0" borderId="0" xfId="64" applyFont="1" applyAlignment="1">
      <alignment horizontal="centerContinuous"/>
      <protection/>
    </xf>
    <xf numFmtId="0" fontId="29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Alignment="1">
      <alignment vertical="center"/>
      <protection/>
    </xf>
    <xf numFmtId="0" fontId="30" fillId="0" borderId="0" xfId="64" applyFont="1" applyAlignment="1">
      <alignment vertical="center"/>
      <protection/>
    </xf>
    <xf numFmtId="0" fontId="30" fillId="0" borderId="0" xfId="64" applyFont="1" applyAlignment="1">
      <alignment horizontal="left" vertical="center"/>
      <protection/>
    </xf>
    <xf numFmtId="14" fontId="30" fillId="0" borderId="0" xfId="64" applyNumberFormat="1" applyFont="1" applyAlignment="1" quotePrefix="1">
      <alignment vertical="center"/>
      <protection/>
    </xf>
    <xf numFmtId="0" fontId="29" fillId="0" borderId="0" xfId="64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vertical="center"/>
      <protection/>
    </xf>
    <xf numFmtId="0" fontId="17" fillId="0" borderId="0" xfId="64" applyFont="1" applyBorder="1" applyAlignment="1">
      <alignment horizontal="left" vertical="center"/>
      <protection/>
    </xf>
    <xf numFmtId="172" fontId="17" fillId="0" borderId="0" xfId="64" applyNumberFormat="1" applyFont="1" applyBorder="1" applyAlignment="1">
      <alignment horizontal="center" vertical="center"/>
      <protection/>
    </xf>
    <xf numFmtId="172" fontId="17" fillId="0" borderId="0" xfId="64" applyNumberFormat="1" applyFont="1" applyBorder="1" applyAlignment="1">
      <alignment vertical="center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1" fillId="0" borderId="11" xfId="64" applyFont="1" applyBorder="1" applyAlignment="1">
      <alignment horizontal="center" vertical="center"/>
      <protection/>
    </xf>
    <xf numFmtId="0" fontId="31" fillId="0" borderId="12" xfId="64" applyFont="1" applyBorder="1" applyAlignment="1">
      <alignment horizontal="center" vertical="center"/>
      <protection/>
    </xf>
    <xf numFmtId="0" fontId="32" fillId="0" borderId="13" xfId="64" applyFont="1" applyBorder="1" applyAlignment="1">
      <alignment horizontal="centerContinuous" vertical="center"/>
      <protection/>
    </xf>
    <xf numFmtId="0" fontId="31" fillId="0" borderId="4" xfId="64" applyFont="1" applyBorder="1" applyAlignment="1">
      <alignment horizontal="centerContinuous" vertical="center"/>
      <protection/>
    </xf>
    <xf numFmtId="0" fontId="31" fillId="0" borderId="14" xfId="64" applyFont="1" applyBorder="1" applyAlignment="1">
      <alignment horizontal="centerContinuous" vertical="center"/>
      <protection/>
    </xf>
    <xf numFmtId="0" fontId="31" fillId="0" borderId="15" xfId="64" applyFont="1" applyBorder="1" applyAlignment="1">
      <alignment horizontal="center" vertical="center"/>
      <protection/>
    </xf>
    <xf numFmtId="0" fontId="31" fillId="0" borderId="16" xfId="64" applyFont="1" applyBorder="1" applyAlignment="1">
      <alignment horizontal="center" vertical="center"/>
      <protection/>
    </xf>
    <xf numFmtId="0" fontId="31" fillId="0" borderId="17" xfId="64" applyFont="1" applyBorder="1" applyAlignment="1">
      <alignment horizontal="center" vertical="center"/>
      <protection/>
    </xf>
    <xf numFmtId="0" fontId="17" fillId="0" borderId="11" xfId="64" applyFont="1" applyBorder="1" applyAlignment="1">
      <alignment horizontal="center" vertical="center"/>
      <protection/>
    </xf>
    <xf numFmtId="0" fontId="31" fillId="0" borderId="18" xfId="64" applyFont="1" applyBorder="1" applyAlignment="1">
      <alignment horizontal="left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" vertical="center"/>
      <protection/>
    </xf>
    <xf numFmtId="0" fontId="17" fillId="0" borderId="0" xfId="64">
      <alignment/>
      <protection/>
    </xf>
    <xf numFmtId="0" fontId="17" fillId="0" borderId="15" xfId="64" applyFont="1" applyBorder="1" applyAlignment="1">
      <alignment horizontal="center" vertical="center"/>
      <protection/>
    </xf>
    <xf numFmtId="0" fontId="31" fillId="0" borderId="15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175" fontId="17" fillId="0" borderId="20" xfId="42" applyNumberFormat="1" applyFont="1" applyBorder="1" applyAlignment="1">
      <alignment horizontal="right" vertical="center"/>
    </xf>
    <xf numFmtId="0" fontId="17" fillId="0" borderId="21" xfId="64" applyFont="1" applyBorder="1" applyAlignment="1">
      <alignment horizontal="left" vertical="center"/>
      <protection/>
    </xf>
    <xf numFmtId="175" fontId="17" fillId="0" borderId="20" xfId="42" applyNumberFormat="1" applyFont="1" applyBorder="1" applyAlignment="1">
      <alignment horizontal="left" vertical="center"/>
    </xf>
    <xf numFmtId="0" fontId="31" fillId="0" borderId="22" xfId="64" applyFont="1" applyBorder="1" applyAlignment="1">
      <alignment horizontal="center" vertical="center"/>
      <protection/>
    </xf>
    <xf numFmtId="0" fontId="31" fillId="0" borderId="19" xfId="64" applyFont="1" applyBorder="1" applyAlignment="1">
      <alignment horizontal="center" vertical="center"/>
      <protection/>
    </xf>
    <xf numFmtId="0" fontId="31" fillId="0" borderId="21" xfId="64" applyFont="1" applyBorder="1" applyAlignment="1">
      <alignment horizontal="center" vertical="center"/>
      <protection/>
    </xf>
    <xf numFmtId="0" fontId="17" fillId="0" borderId="22" xfId="64" applyFont="1" applyBorder="1" applyAlignment="1">
      <alignment horizontal="center" vertical="center"/>
      <protection/>
    </xf>
    <xf numFmtId="0" fontId="31" fillId="0" borderId="22" xfId="64" applyFont="1" applyBorder="1" applyAlignment="1">
      <alignment horizontal="center" vertical="center" wrapText="1"/>
      <protection/>
    </xf>
    <xf numFmtId="0" fontId="33" fillId="0" borderId="23" xfId="63" applyFont="1" applyBorder="1" applyAlignment="1">
      <alignment horizontal="center"/>
      <protection/>
    </xf>
    <xf numFmtId="0" fontId="33" fillId="0" borderId="24" xfId="63" applyFont="1" applyBorder="1" applyAlignment="1">
      <alignment horizontal="left" vertical="center"/>
      <protection/>
    </xf>
    <xf numFmtId="0" fontId="17" fillId="0" borderId="25" xfId="64" applyFont="1" applyBorder="1" applyAlignment="1">
      <alignment vertical="center"/>
      <protection/>
    </xf>
    <xf numFmtId="0" fontId="33" fillId="0" borderId="23" xfId="63" applyFont="1" applyBorder="1" applyAlignment="1">
      <alignment horizontal="center" vertical="center"/>
      <protection/>
    </xf>
    <xf numFmtId="199" fontId="33" fillId="0" borderId="23" xfId="42" applyNumberFormat="1" applyFont="1" applyBorder="1" applyAlignment="1">
      <alignment horizontal="right" vertical="center"/>
    </xf>
    <xf numFmtId="9" fontId="17" fillId="0" borderId="23" xfId="64" applyNumberFormat="1" applyFont="1" applyBorder="1" applyAlignment="1">
      <alignment horizontal="center" vertical="center"/>
      <protection/>
    </xf>
    <xf numFmtId="43" fontId="17" fillId="0" borderId="23" xfId="64" applyNumberFormat="1" applyFont="1" applyBorder="1" applyAlignment="1">
      <alignment horizontal="center" vertical="center"/>
      <protection/>
    </xf>
    <xf numFmtId="172" fontId="17" fillId="0" borderId="23" xfId="64" applyNumberFormat="1" applyFont="1" applyBorder="1" applyAlignment="1">
      <alignment horizontal="center" vertical="center"/>
      <protection/>
    </xf>
    <xf numFmtId="175" fontId="17" fillId="0" borderId="23" xfId="42" applyNumberFormat="1" applyFont="1" applyBorder="1" applyAlignment="1">
      <alignment vertical="center"/>
    </xf>
    <xf numFmtId="43" fontId="17" fillId="0" borderId="23" xfId="64" applyNumberFormat="1" applyFont="1" applyBorder="1" applyAlignment="1">
      <alignment vertical="center"/>
      <protection/>
    </xf>
    <xf numFmtId="0" fontId="17" fillId="0" borderId="23" xfId="64" applyFont="1" applyBorder="1" applyAlignment="1">
      <alignment horizontal="center" vertical="center"/>
      <protection/>
    </xf>
    <xf numFmtId="43" fontId="17" fillId="0" borderId="0" xfId="64" applyNumberFormat="1" applyFont="1" applyAlignment="1">
      <alignment vertical="center"/>
      <protection/>
    </xf>
    <xf numFmtId="0" fontId="33" fillId="0" borderId="26" xfId="63" applyFont="1" applyBorder="1" applyAlignment="1" quotePrefix="1">
      <alignment horizontal="center"/>
      <protection/>
    </xf>
    <xf numFmtId="0" fontId="33" fillId="0" borderId="27" xfId="63" applyFont="1" applyBorder="1" applyAlignment="1">
      <alignment horizontal="left" vertical="center"/>
      <protection/>
    </xf>
    <xf numFmtId="0" fontId="17" fillId="0" borderId="28" xfId="64" applyFont="1" applyBorder="1" applyAlignment="1">
      <alignment vertical="center"/>
      <protection/>
    </xf>
    <xf numFmtId="0" fontId="33" fillId="0" borderId="26" xfId="63" applyFont="1" applyBorder="1" applyAlignment="1">
      <alignment horizontal="center" vertical="center"/>
      <protection/>
    </xf>
    <xf numFmtId="4" fontId="33" fillId="0" borderId="26" xfId="63" applyNumberFormat="1" applyFont="1" applyBorder="1" applyAlignment="1">
      <alignment horizontal="right" vertical="center"/>
      <protection/>
    </xf>
    <xf numFmtId="9" fontId="17" fillId="0" borderId="26" xfId="64" applyNumberFormat="1" applyFont="1" applyBorder="1" applyAlignment="1">
      <alignment horizontal="center" vertical="center"/>
      <protection/>
    </xf>
    <xf numFmtId="43" fontId="17" fillId="0" borderId="26" xfId="64" applyNumberFormat="1" applyFont="1" applyBorder="1" applyAlignment="1">
      <alignment horizontal="center" vertical="center"/>
      <protection/>
    </xf>
    <xf numFmtId="2" fontId="17" fillId="0" borderId="26" xfId="64" applyNumberFormat="1" applyFont="1" applyBorder="1" applyAlignment="1">
      <alignment horizontal="center" vertical="center"/>
      <protection/>
    </xf>
    <xf numFmtId="175" fontId="17" fillId="0" borderId="26" xfId="42" applyNumberFormat="1" applyFont="1" applyBorder="1" applyAlignment="1">
      <alignment vertical="center"/>
    </xf>
    <xf numFmtId="43" fontId="17" fillId="0" borderId="26" xfId="64" applyNumberFormat="1" applyFont="1" applyBorder="1" applyAlignment="1">
      <alignment vertical="center"/>
      <protection/>
    </xf>
    <xf numFmtId="0" fontId="17" fillId="0" borderId="26" xfId="64" applyFont="1" applyBorder="1" applyAlignment="1">
      <alignment horizontal="center" vertical="center"/>
      <protection/>
    </xf>
    <xf numFmtId="0" fontId="33" fillId="0" borderId="26" xfId="63" applyFont="1" applyBorder="1" applyAlignment="1">
      <alignment horizontal="center"/>
      <protection/>
    </xf>
    <xf numFmtId="176" fontId="33" fillId="0" borderId="26" xfId="63" applyNumberFormat="1" applyFont="1" applyBorder="1" applyAlignment="1">
      <alignment horizontal="right" vertical="center"/>
      <protection/>
    </xf>
    <xf numFmtId="0" fontId="33" fillId="0" borderId="29" xfId="63" applyFont="1" applyBorder="1" applyAlignment="1" quotePrefix="1">
      <alignment horizontal="center"/>
      <protection/>
    </xf>
    <xf numFmtId="0" fontId="33" fillId="0" borderId="30" xfId="63" applyFont="1" applyBorder="1" applyAlignment="1">
      <alignment horizontal="left" vertical="center"/>
      <protection/>
    </xf>
    <xf numFmtId="0" fontId="17" fillId="0" borderId="30" xfId="64" applyFont="1" applyBorder="1" applyAlignment="1">
      <alignment vertical="center"/>
      <protection/>
    </xf>
    <xf numFmtId="0" fontId="33" fillId="0" borderId="29" xfId="63" applyFont="1" applyBorder="1" applyAlignment="1">
      <alignment horizontal="center" vertical="center"/>
      <protection/>
    </xf>
    <xf numFmtId="176" fontId="33" fillId="0" borderId="29" xfId="63" applyNumberFormat="1" applyFont="1" applyBorder="1" applyAlignment="1">
      <alignment horizontal="right" vertical="center"/>
      <protection/>
    </xf>
    <xf numFmtId="9" fontId="17" fillId="0" borderId="29" xfId="64" applyNumberFormat="1" applyFont="1" applyBorder="1" applyAlignment="1">
      <alignment horizontal="center" vertical="center"/>
      <protection/>
    </xf>
    <xf numFmtId="43" fontId="17" fillId="0" borderId="29" xfId="64" applyNumberFormat="1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/>
      <protection/>
    </xf>
    <xf numFmtId="175" fontId="17" fillId="0" borderId="29" xfId="42" applyNumberFormat="1" applyFont="1" applyBorder="1" applyAlignment="1">
      <alignment vertical="center"/>
    </xf>
    <xf numFmtId="43" fontId="17" fillId="0" borderId="29" xfId="64" applyNumberFormat="1" applyFont="1" applyBorder="1" applyAlignment="1">
      <alignment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31" fillId="0" borderId="4" xfId="64" applyFont="1" applyBorder="1" applyAlignment="1">
      <alignment vertical="center"/>
      <protection/>
    </xf>
    <xf numFmtId="0" fontId="17" fillId="0" borderId="4" xfId="64" applyFont="1" applyBorder="1" applyAlignment="1">
      <alignment vertical="center"/>
      <protection/>
    </xf>
    <xf numFmtId="0" fontId="17" fillId="0" borderId="4" xfId="64" applyFont="1" applyBorder="1" applyAlignment="1">
      <alignment horizontal="center" vertical="center"/>
      <protection/>
    </xf>
    <xf numFmtId="172" fontId="17" fillId="0" borderId="4" xfId="64" applyNumberFormat="1" applyFont="1" applyBorder="1" applyAlignment="1">
      <alignment horizontal="center" vertical="center"/>
      <protection/>
    </xf>
    <xf numFmtId="43" fontId="17" fillId="0" borderId="4" xfId="64" applyNumberFormat="1" applyFont="1" applyBorder="1" applyAlignment="1">
      <alignment horizontal="center" vertical="center"/>
      <protection/>
    </xf>
    <xf numFmtId="43" fontId="31" fillId="0" borderId="4" xfId="42" applyNumberFormat="1" applyFont="1" applyBorder="1" applyAlignment="1">
      <alignment horizontal="right" vertical="center"/>
    </xf>
    <xf numFmtId="43" fontId="31" fillId="0" borderId="4" xfId="64" applyNumberFormat="1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43" fontId="31" fillId="0" borderId="0" xfId="64" applyNumberFormat="1" applyFont="1" applyAlignment="1">
      <alignment vertical="center"/>
      <protection/>
    </xf>
    <xf numFmtId="0" fontId="17" fillId="0" borderId="0" xfId="64" applyAlignment="1">
      <alignment horizontal="center"/>
      <protection/>
    </xf>
    <xf numFmtId="0" fontId="34" fillId="0" borderId="0" xfId="64" applyFont="1" applyFill="1" applyBorder="1" applyAlignment="1">
      <alignment vertical="center"/>
      <protection/>
    </xf>
    <xf numFmtId="0" fontId="17" fillId="0" borderId="0" xfId="64" applyFont="1">
      <alignment/>
      <protection/>
    </xf>
    <xf numFmtId="0" fontId="35" fillId="0" borderId="0" xfId="64" applyFont="1">
      <alignment/>
      <protection/>
    </xf>
    <xf numFmtId="0" fontId="17" fillId="0" borderId="0" xfId="64" applyAlignment="1">
      <alignment vertical="center"/>
      <protection/>
    </xf>
    <xf numFmtId="0" fontId="36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36" fillId="0" borderId="0" xfId="64" applyFont="1" applyAlignment="1">
      <alignment vertical="center"/>
      <protection/>
    </xf>
    <xf numFmtId="2" fontId="17" fillId="0" borderId="0" xfId="64" applyNumberFormat="1">
      <alignment/>
      <protection/>
    </xf>
    <xf numFmtId="0" fontId="36" fillId="0" borderId="0" xfId="64" applyFont="1">
      <alignment/>
      <protection/>
    </xf>
    <xf numFmtId="0" fontId="33" fillId="0" borderId="23" xfId="63" applyFont="1" applyBorder="1" applyAlignment="1" quotePrefix="1">
      <alignment horizontal="center"/>
      <protection/>
    </xf>
    <xf numFmtId="0" fontId="33" fillId="0" borderId="24" xfId="63" applyFont="1" applyBorder="1" applyAlignment="1">
      <alignment vertical="center"/>
      <protection/>
    </xf>
    <xf numFmtId="172" fontId="33" fillId="0" borderId="23" xfId="63" applyNumberFormat="1" applyFont="1" applyBorder="1" applyAlignment="1">
      <alignment horizontal="center" vertical="center"/>
      <protection/>
    </xf>
    <xf numFmtId="43" fontId="17" fillId="0" borderId="0" xfId="64" applyNumberFormat="1">
      <alignment/>
      <protection/>
    </xf>
    <xf numFmtId="2" fontId="33" fillId="0" borderId="26" xfId="63" applyNumberFormat="1" applyFont="1" applyBorder="1" applyAlignment="1">
      <alignment horizontal="center" vertical="center"/>
      <protection/>
    </xf>
    <xf numFmtId="0" fontId="33" fillId="0" borderId="27" xfId="63" applyFont="1" applyBorder="1" applyAlignment="1">
      <alignment vertical="center"/>
      <protection/>
    </xf>
    <xf numFmtId="0" fontId="37" fillId="0" borderId="0" xfId="64" applyFont="1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DM01-00MT-RB" xfId="63"/>
    <cellStyle name="Normal_DM-MUA VN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HOBONG" xfId="75"/>
    <cellStyle name="뷭?_BOOKSHIP" xfId="76"/>
    <cellStyle name="콤마 [0]_1202" xfId="77"/>
    <cellStyle name="콤마_1202" xfId="78"/>
    <cellStyle name="통화 [0]_1202" xfId="79"/>
    <cellStyle name="통화_1202" xfId="80"/>
    <cellStyle name="표준_(정보부문)월별인원계획" xfId="81"/>
    <cellStyle name="一般_po130218.3.8" xfId="82"/>
    <cellStyle name="千位分隔[0]_Sheet1" xfId="83"/>
    <cellStyle name="常规_Sheet1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nh%20muc%202%20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NH_MUC_XUAT-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9"/>
      <sheetName val="13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7JU108T"/>
      <sheetName val="ICP108T-A"/>
      <sheetName val="ICP108T"/>
      <sheetName val="Mua-VN 1356"/>
      <sheetName val="DANH MUC NPL"/>
      <sheetName val="308A361"/>
      <sheetName val="MAU"/>
      <sheetName val="XL4Poppy"/>
    </sheetNames>
    <sheetDataSet>
      <sheetData sheetId="1">
        <row r="14">
          <cell r="B14" t="str">
            <v>ChØ may </v>
          </cell>
          <cell r="D14" t="str">
            <v>016</v>
          </cell>
          <cell r="E14" t="str">
            <v>MET</v>
          </cell>
        </row>
        <row r="19">
          <cell r="B19" t="str">
            <v>Bao Nylon</v>
          </cell>
          <cell r="D19" t="str">
            <v>035</v>
          </cell>
          <cell r="E19" t="str">
            <v>CAI</v>
          </cell>
          <cell r="L19">
            <v>1</v>
          </cell>
        </row>
        <row r="20">
          <cell r="B20" t="str">
            <v>D©y treo nh·n </v>
          </cell>
          <cell r="D20" t="str">
            <v>036</v>
          </cell>
          <cell r="E20" t="str">
            <v>CAI</v>
          </cell>
          <cell r="L20">
            <v>1</v>
          </cell>
        </row>
        <row r="22">
          <cell r="B22" t="str">
            <v>Thïng Carton </v>
          </cell>
          <cell r="D22" t="str">
            <v>041</v>
          </cell>
          <cell r="E22" t="str">
            <v>CAI</v>
          </cell>
          <cell r="L22">
            <v>0.125</v>
          </cell>
        </row>
        <row r="23">
          <cell r="E23" t="str">
            <v>CAI</v>
          </cell>
          <cell r="L23">
            <v>1</v>
          </cell>
        </row>
      </sheetData>
      <sheetData sheetId="2">
        <row r="19">
          <cell r="L19">
            <v>1</v>
          </cell>
        </row>
        <row r="20">
          <cell r="L20">
            <v>1</v>
          </cell>
        </row>
        <row r="21">
          <cell r="L21">
            <v>0.125</v>
          </cell>
        </row>
        <row r="22">
          <cell r="L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2"/>
  <sheetViews>
    <sheetView tabSelected="1" zoomScale="90" zoomScaleNormal="90" workbookViewId="0" topLeftCell="B30">
      <selection activeCell="D54" sqref="D54"/>
    </sheetView>
  </sheetViews>
  <sheetFormatPr defaultColWidth="8.796875" defaultRowHeight="15"/>
  <cols>
    <col min="1" max="1" width="0.1015625" style="29" hidden="1" customWidth="1"/>
    <col min="2" max="2" width="4.5" style="86" customWidth="1"/>
    <col min="3" max="3" width="10.09765625" style="29" customWidth="1"/>
    <col min="4" max="4" width="13.69921875" style="29" customWidth="1"/>
    <col min="5" max="5" width="5.3984375" style="29" customWidth="1"/>
    <col min="6" max="6" width="9.3984375" style="29" customWidth="1"/>
    <col min="7" max="7" width="7.3984375" style="29" customWidth="1"/>
    <col min="8" max="8" width="11.09765625" style="29" customWidth="1"/>
    <col min="9" max="9" width="6.69921875" style="29" customWidth="1"/>
    <col min="10" max="10" width="6.19921875" style="29" customWidth="1"/>
    <col min="11" max="11" width="10.3984375" style="29" customWidth="1"/>
    <col min="12" max="12" width="10.59765625" style="29" customWidth="1"/>
    <col min="13" max="13" width="9.69921875" style="29" customWidth="1"/>
    <col min="14" max="14" width="11.09765625" style="29" customWidth="1"/>
    <col min="15" max="15" width="6.8984375" style="29" customWidth="1"/>
    <col min="16" max="16" width="12.3984375" style="29" customWidth="1"/>
    <col min="17" max="17" width="10.59765625" style="29" customWidth="1"/>
    <col min="18" max="18" width="8" style="29" customWidth="1"/>
    <col min="19" max="19" width="12.59765625" style="29" customWidth="1"/>
    <col min="20" max="20" width="13.09765625" style="29" customWidth="1"/>
    <col min="21" max="16384" width="8" style="29" customWidth="1"/>
  </cols>
  <sheetData>
    <row r="1" spans="2:17" s="3" customFormat="1" ht="21.7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5" customFormat="1" ht="8.25" customHeight="1">
      <c r="B2" s="4"/>
    </row>
    <row r="3" spans="2:11" s="5" customFormat="1" ht="15" customHeight="1">
      <c r="B3" s="6" t="s">
        <v>1</v>
      </c>
      <c r="E3" s="7"/>
      <c r="F3" s="7" t="s">
        <v>2</v>
      </c>
      <c r="G3" s="7"/>
      <c r="H3" s="7" t="s">
        <v>3</v>
      </c>
      <c r="I3" s="8"/>
      <c r="J3" s="6"/>
      <c r="K3" s="6" t="s">
        <v>4</v>
      </c>
    </row>
    <row r="4" spans="2:11" s="5" customFormat="1" ht="15" customHeight="1">
      <c r="B4" s="6" t="s">
        <v>5</v>
      </c>
      <c r="E4" s="6"/>
      <c r="F4" s="6"/>
      <c r="G4" s="6"/>
      <c r="H4" s="6"/>
      <c r="I4" s="6"/>
      <c r="J4" s="6"/>
      <c r="K4" s="6"/>
    </row>
    <row r="5" spans="2:11" s="5" customFormat="1" ht="15" customHeight="1">
      <c r="B5" s="6" t="s">
        <v>6</v>
      </c>
      <c r="E5" s="9" t="s">
        <v>7</v>
      </c>
      <c r="F5" s="6"/>
      <c r="G5" s="6"/>
      <c r="H5" s="6"/>
      <c r="I5" s="6" t="s">
        <v>8</v>
      </c>
      <c r="J5" s="6"/>
      <c r="K5" s="6"/>
    </row>
    <row r="6" spans="2:11" s="5" customFormat="1" ht="15" customHeight="1">
      <c r="B6" s="10" t="s">
        <v>60</v>
      </c>
      <c r="E6" s="6"/>
      <c r="F6" s="6"/>
      <c r="G6" s="6"/>
      <c r="H6" s="6"/>
      <c r="I6" s="6"/>
      <c r="J6" s="6"/>
      <c r="K6" s="6"/>
    </row>
    <row r="7" spans="2:5" s="5" customFormat="1" ht="15" customHeight="1">
      <c r="B7" s="6" t="s">
        <v>9</v>
      </c>
      <c r="E7" s="6" t="s">
        <v>10</v>
      </c>
    </row>
    <row r="8" spans="2:8" s="5" customFormat="1" ht="15" customHeight="1">
      <c r="B8" s="6" t="s">
        <v>11</v>
      </c>
      <c r="H8" s="6" t="s">
        <v>12</v>
      </c>
    </row>
    <row r="9" spans="2:5" s="5" customFormat="1" ht="15" customHeight="1">
      <c r="B9" s="6" t="s">
        <v>13</v>
      </c>
      <c r="E9" s="6" t="s">
        <v>14</v>
      </c>
    </row>
    <row r="10" spans="2:17" s="5" customFormat="1" ht="9.75" customHeight="1">
      <c r="B10" s="11"/>
      <c r="C10" s="12"/>
      <c r="D10" s="12"/>
      <c r="E10" s="13"/>
      <c r="F10" s="14"/>
      <c r="G10" s="14"/>
      <c r="H10" s="15"/>
      <c r="I10" s="14"/>
      <c r="J10" s="14"/>
      <c r="K10" s="15"/>
      <c r="L10" s="14"/>
      <c r="M10" s="14"/>
      <c r="N10" s="14"/>
      <c r="O10" s="15"/>
      <c r="P10" s="15"/>
      <c r="Q10" s="14"/>
    </row>
    <row r="11" spans="2:17" s="5" customFormat="1" ht="20.25" customHeight="1">
      <c r="B11" s="16" t="s">
        <v>15</v>
      </c>
      <c r="C11" s="17" t="s">
        <v>16</v>
      </c>
      <c r="D11" s="18"/>
      <c r="E11" s="16" t="s">
        <v>17</v>
      </c>
      <c r="F11" s="19" t="s">
        <v>18</v>
      </c>
      <c r="G11" s="20"/>
      <c r="H11" s="20"/>
      <c r="I11" s="20"/>
      <c r="J11" s="20"/>
      <c r="K11" s="20"/>
      <c r="L11" s="20"/>
      <c r="M11" s="20"/>
      <c r="N11" s="21"/>
      <c r="O11" s="16" t="s">
        <v>19</v>
      </c>
      <c r="P11" s="16" t="s">
        <v>20</v>
      </c>
      <c r="Q11" s="16" t="s">
        <v>21</v>
      </c>
    </row>
    <row r="12" spans="2:17" s="5" customFormat="1" ht="15" customHeight="1">
      <c r="B12" s="22"/>
      <c r="C12" s="23"/>
      <c r="D12" s="24"/>
      <c r="E12" s="22"/>
      <c r="F12" s="25" t="s">
        <v>22</v>
      </c>
      <c r="G12" s="26" t="s">
        <v>23</v>
      </c>
      <c r="H12" s="27"/>
      <c r="I12" s="25" t="s">
        <v>22</v>
      </c>
      <c r="J12" s="26" t="s">
        <v>24</v>
      </c>
      <c r="K12" s="27"/>
      <c r="L12" s="28" t="s">
        <v>25</v>
      </c>
      <c r="M12" s="29"/>
      <c r="N12" s="30"/>
      <c r="O12" s="31"/>
      <c r="P12" s="31"/>
      <c r="Q12" s="31"/>
    </row>
    <row r="13" spans="2:17" s="5" customFormat="1" ht="15" customHeight="1">
      <c r="B13" s="22"/>
      <c r="C13" s="23"/>
      <c r="D13" s="24"/>
      <c r="E13" s="22"/>
      <c r="F13" s="32" t="s">
        <v>26</v>
      </c>
      <c r="G13" s="33">
        <v>600</v>
      </c>
      <c r="H13" s="34" t="s">
        <v>27</v>
      </c>
      <c r="I13" s="32" t="s">
        <v>26</v>
      </c>
      <c r="J13" s="35">
        <v>600</v>
      </c>
      <c r="K13" s="34" t="s">
        <v>27</v>
      </c>
      <c r="L13" s="30" t="s">
        <v>28</v>
      </c>
      <c r="M13" s="30" t="s">
        <v>29</v>
      </c>
      <c r="N13" s="30" t="s">
        <v>30</v>
      </c>
      <c r="O13" s="31"/>
      <c r="P13" s="31"/>
      <c r="Q13" s="31"/>
    </row>
    <row r="14" spans="2:17" s="5" customFormat="1" ht="15" customHeight="1">
      <c r="B14" s="22"/>
      <c r="C14" s="23"/>
      <c r="D14" s="24"/>
      <c r="E14" s="22"/>
      <c r="F14" s="28" t="s">
        <v>31</v>
      </c>
      <c r="G14" s="28" t="s">
        <v>32</v>
      </c>
      <c r="H14" s="28" t="s">
        <v>33</v>
      </c>
      <c r="I14" s="28" t="s">
        <v>31</v>
      </c>
      <c r="J14" s="28" t="s">
        <v>32</v>
      </c>
      <c r="K14" s="28" t="s">
        <v>33</v>
      </c>
      <c r="L14" s="30" t="s">
        <v>34</v>
      </c>
      <c r="M14" s="30" t="s">
        <v>35</v>
      </c>
      <c r="N14" s="30" t="s">
        <v>36</v>
      </c>
      <c r="O14" s="31"/>
      <c r="P14" s="31"/>
      <c r="Q14" s="31"/>
    </row>
    <row r="15" spans="2:17" s="5" customFormat="1" ht="15" customHeight="1">
      <c r="B15" s="36"/>
      <c r="C15" s="37"/>
      <c r="D15" s="38"/>
      <c r="E15" s="36"/>
      <c r="F15" s="39" t="s">
        <v>37</v>
      </c>
      <c r="G15" s="39" t="s">
        <v>38</v>
      </c>
      <c r="H15" s="39" t="s">
        <v>39</v>
      </c>
      <c r="I15" s="39" t="s">
        <v>37</v>
      </c>
      <c r="J15" s="39" t="s">
        <v>38</v>
      </c>
      <c r="K15" s="39" t="s">
        <v>39</v>
      </c>
      <c r="L15" s="39" t="s">
        <v>40</v>
      </c>
      <c r="M15" s="39"/>
      <c r="N15" s="39"/>
      <c r="O15" s="40"/>
      <c r="P15" s="40"/>
      <c r="Q15" s="40"/>
    </row>
    <row r="16" spans="2:20" s="5" customFormat="1" ht="15" customHeight="1">
      <c r="B16" s="41" t="str">
        <f>'[2]ICP108T-A'!D14</f>
        <v>016</v>
      </c>
      <c r="C16" s="42" t="str">
        <f>'[2]ICP108T-A'!B14</f>
        <v>ChØ may </v>
      </c>
      <c r="D16" s="43"/>
      <c r="E16" s="44" t="str">
        <f>'[2]ICP108T-A'!E14</f>
        <v>MET</v>
      </c>
      <c r="F16" s="45">
        <v>344.975006</v>
      </c>
      <c r="G16" s="46">
        <v>0.03</v>
      </c>
      <c r="H16" s="47">
        <f aca="true" t="shared" si="0" ref="H16:H22">F16*$G$13*1.03</f>
        <v>213194.553708</v>
      </c>
      <c r="I16" s="48">
        <v>344.975</v>
      </c>
      <c r="J16" s="46">
        <v>0.03</v>
      </c>
      <c r="K16" s="47">
        <f aca="true" t="shared" si="1" ref="K16:K22">I16*$J$13*1.03</f>
        <v>213194.55000000002</v>
      </c>
      <c r="L16" s="47">
        <f aca="true" t="shared" si="2" ref="L16:L22">SUM(H16+K16)</f>
        <v>426389.10370800004</v>
      </c>
      <c r="M16" s="47">
        <v>0</v>
      </c>
      <c r="N16" s="47">
        <f aca="true" t="shared" si="3" ref="N16:N22">L16-M16</f>
        <v>426389.10370800004</v>
      </c>
      <c r="O16" s="49">
        <v>2</v>
      </c>
      <c r="P16" s="50">
        <f aca="true" t="shared" si="4" ref="P16:P22">O16*N16</f>
        <v>852778.2074160001</v>
      </c>
      <c r="Q16" s="51" t="s">
        <v>41</v>
      </c>
      <c r="S16" s="52">
        <f>N16+N54</f>
        <v>428040.10370800004</v>
      </c>
      <c r="T16" s="52"/>
    </row>
    <row r="17" spans="2:20" s="5" customFormat="1" ht="15" customHeight="1">
      <c r="B17" s="53" t="s">
        <v>42</v>
      </c>
      <c r="C17" s="54" t="s">
        <v>43</v>
      </c>
      <c r="D17" s="55"/>
      <c r="E17" s="56" t="s">
        <v>44</v>
      </c>
      <c r="F17" s="57">
        <v>2</v>
      </c>
      <c r="G17" s="58">
        <v>0.03</v>
      </c>
      <c r="H17" s="59">
        <f t="shared" si="0"/>
        <v>1236</v>
      </c>
      <c r="I17" s="60">
        <v>2</v>
      </c>
      <c r="J17" s="58"/>
      <c r="K17" s="59">
        <f t="shared" si="1"/>
        <v>1236</v>
      </c>
      <c r="L17" s="59">
        <f t="shared" si="2"/>
        <v>2472</v>
      </c>
      <c r="M17" s="59">
        <v>0</v>
      </c>
      <c r="N17" s="59">
        <f t="shared" si="3"/>
        <v>2472</v>
      </c>
      <c r="O17" s="61">
        <v>500</v>
      </c>
      <c r="P17" s="62">
        <f t="shared" si="4"/>
        <v>1236000</v>
      </c>
      <c r="Q17" s="63" t="s">
        <v>41</v>
      </c>
      <c r="S17" s="52">
        <f>N17+N55</f>
        <v>9612</v>
      </c>
      <c r="T17" s="52"/>
    </row>
    <row r="18" spans="2:20" s="5" customFormat="1" ht="15" customHeight="1">
      <c r="B18" s="53" t="s">
        <v>45</v>
      </c>
      <c r="C18" s="54" t="s">
        <v>46</v>
      </c>
      <c r="D18" s="55"/>
      <c r="E18" s="56" t="s">
        <v>44</v>
      </c>
      <c r="F18" s="57">
        <v>2</v>
      </c>
      <c r="G18" s="58">
        <v>0.03</v>
      </c>
      <c r="H18" s="59">
        <f t="shared" si="0"/>
        <v>1236</v>
      </c>
      <c r="I18" s="60">
        <v>2</v>
      </c>
      <c r="J18" s="58"/>
      <c r="K18" s="59">
        <f t="shared" si="1"/>
        <v>1236</v>
      </c>
      <c r="L18" s="59">
        <f t="shared" si="2"/>
        <v>2472</v>
      </c>
      <c r="M18" s="59">
        <v>0</v>
      </c>
      <c r="N18" s="59">
        <f t="shared" si="3"/>
        <v>2472</v>
      </c>
      <c r="O18" s="61">
        <v>200</v>
      </c>
      <c r="P18" s="62">
        <f t="shared" si="4"/>
        <v>494400</v>
      </c>
      <c r="Q18" s="63" t="s">
        <v>41</v>
      </c>
      <c r="S18" s="52" t="e">
        <f>N18+#REF!</f>
        <v>#REF!</v>
      </c>
      <c r="T18" s="52"/>
    </row>
    <row r="19" spans="2:20" s="5" customFormat="1" ht="15" customHeight="1">
      <c r="B19" s="64" t="str">
        <f>'[2]ICP108T-A'!D19</f>
        <v>035</v>
      </c>
      <c r="C19" s="54" t="str">
        <f>'[2]ICP108T-A'!B19</f>
        <v>Bao Nylon</v>
      </c>
      <c r="D19" s="55"/>
      <c r="E19" s="56" t="str">
        <f>'[2]ICP108T-A'!E19</f>
        <v>CAI</v>
      </c>
      <c r="F19" s="65">
        <f>'[2]ICP108T-A'!L19</f>
        <v>1</v>
      </c>
      <c r="G19" s="58">
        <v>0.03</v>
      </c>
      <c r="H19" s="59">
        <f t="shared" si="0"/>
        <v>618</v>
      </c>
      <c r="I19" s="63">
        <f>'[2]ICP108T'!L19</f>
        <v>1</v>
      </c>
      <c r="J19" s="58">
        <v>0.03</v>
      </c>
      <c r="K19" s="59">
        <f t="shared" si="1"/>
        <v>618</v>
      </c>
      <c r="L19" s="59">
        <f t="shared" si="2"/>
        <v>1236</v>
      </c>
      <c r="M19" s="59">
        <v>0</v>
      </c>
      <c r="N19" s="59">
        <f t="shared" si="3"/>
        <v>1236</v>
      </c>
      <c r="O19" s="61">
        <v>200</v>
      </c>
      <c r="P19" s="62">
        <f t="shared" si="4"/>
        <v>247200</v>
      </c>
      <c r="Q19" s="63" t="s">
        <v>41</v>
      </c>
      <c r="S19" s="52">
        <f>N19+N56</f>
        <v>1236</v>
      </c>
      <c r="T19" s="52"/>
    </row>
    <row r="20" spans="2:20" s="5" customFormat="1" ht="15" customHeight="1">
      <c r="B20" s="64" t="str">
        <f>'[2]ICP108T-A'!D20</f>
        <v>036</v>
      </c>
      <c r="C20" s="54" t="str">
        <f>'[2]ICP108T-A'!B20</f>
        <v>D©y treo nh·n </v>
      </c>
      <c r="D20" s="55"/>
      <c r="E20" s="56" t="str">
        <f>'[2]ICP108T-A'!E20</f>
        <v>CAI</v>
      </c>
      <c r="F20" s="65">
        <f>'[2]ICP108T-A'!L20</f>
        <v>1</v>
      </c>
      <c r="G20" s="58">
        <v>0.03</v>
      </c>
      <c r="H20" s="59">
        <f t="shared" si="0"/>
        <v>618</v>
      </c>
      <c r="I20" s="63">
        <f>'[2]ICP108T'!L20</f>
        <v>1</v>
      </c>
      <c r="J20" s="58">
        <v>0.03</v>
      </c>
      <c r="K20" s="59">
        <f t="shared" si="1"/>
        <v>618</v>
      </c>
      <c r="L20" s="59">
        <f t="shared" si="2"/>
        <v>1236</v>
      </c>
      <c r="M20" s="59">
        <v>0</v>
      </c>
      <c r="N20" s="59">
        <f t="shared" si="3"/>
        <v>1236</v>
      </c>
      <c r="O20" s="61">
        <v>100</v>
      </c>
      <c r="P20" s="62">
        <f t="shared" si="4"/>
        <v>123600</v>
      </c>
      <c r="Q20" s="63" t="s">
        <v>41</v>
      </c>
      <c r="S20" s="52">
        <f>N20+N57</f>
        <v>1236</v>
      </c>
      <c r="T20" s="52"/>
    </row>
    <row r="21" spans="2:20" s="5" customFormat="1" ht="15" customHeight="1">
      <c r="B21" s="64" t="str">
        <f>'[2]ICP108T-A'!D22</f>
        <v>041</v>
      </c>
      <c r="C21" s="54" t="str">
        <f>'[2]ICP108T-A'!B22</f>
        <v>Thïng Carton </v>
      </c>
      <c r="D21" s="55"/>
      <c r="E21" s="56" t="str">
        <f>'[2]ICP108T-A'!E22</f>
        <v>CAI</v>
      </c>
      <c r="F21" s="65">
        <f>'[2]ICP108T-A'!L22</f>
        <v>0.125</v>
      </c>
      <c r="G21" s="58">
        <v>0.03</v>
      </c>
      <c r="H21" s="59">
        <f t="shared" si="0"/>
        <v>77.25</v>
      </c>
      <c r="I21" s="63">
        <f>'[2]ICP108T'!L21</f>
        <v>0.125</v>
      </c>
      <c r="J21" s="58">
        <v>0.03</v>
      </c>
      <c r="K21" s="59">
        <f t="shared" si="1"/>
        <v>77.25</v>
      </c>
      <c r="L21" s="59">
        <f t="shared" si="2"/>
        <v>154.5</v>
      </c>
      <c r="M21" s="59">
        <v>0</v>
      </c>
      <c r="N21" s="59">
        <f t="shared" si="3"/>
        <v>154.5</v>
      </c>
      <c r="O21" s="61">
        <v>12000</v>
      </c>
      <c r="P21" s="62">
        <f t="shared" si="4"/>
        <v>1854000</v>
      </c>
      <c r="Q21" s="63" t="s">
        <v>41</v>
      </c>
      <c r="S21" s="52">
        <f>N21+N58</f>
        <v>154.5</v>
      </c>
      <c r="T21" s="52"/>
    </row>
    <row r="22" spans="2:20" s="5" customFormat="1" ht="15" customHeight="1">
      <c r="B22" s="66" t="s">
        <v>47</v>
      </c>
      <c r="C22" s="67" t="s">
        <v>48</v>
      </c>
      <c r="D22" s="68"/>
      <c r="E22" s="69" t="str">
        <f>'[2]ICP108T-A'!E23</f>
        <v>CAI</v>
      </c>
      <c r="F22" s="70">
        <f>'[2]ICP108T-A'!L23</f>
        <v>1</v>
      </c>
      <c r="G22" s="71">
        <v>0.03</v>
      </c>
      <c r="H22" s="72">
        <f t="shared" si="0"/>
        <v>618</v>
      </c>
      <c r="I22" s="73">
        <f>'[2]ICP108T'!L22</f>
        <v>1</v>
      </c>
      <c r="J22" s="71">
        <v>0.03</v>
      </c>
      <c r="K22" s="72">
        <f t="shared" si="1"/>
        <v>618</v>
      </c>
      <c r="L22" s="72">
        <f t="shared" si="2"/>
        <v>1236</v>
      </c>
      <c r="M22" s="72">
        <v>0</v>
      </c>
      <c r="N22" s="72">
        <f t="shared" si="3"/>
        <v>1236</v>
      </c>
      <c r="O22" s="74">
        <v>900</v>
      </c>
      <c r="P22" s="75">
        <f t="shared" si="4"/>
        <v>1112400</v>
      </c>
      <c r="Q22" s="73" t="s">
        <v>41</v>
      </c>
      <c r="S22" s="52" t="e">
        <f>N22+#REF!</f>
        <v>#REF!</v>
      </c>
      <c r="T22" s="52"/>
    </row>
    <row r="23" spans="2:20" s="5" customFormat="1" ht="15" customHeight="1">
      <c r="B23" s="76"/>
      <c r="C23" s="77" t="s">
        <v>49</v>
      </c>
      <c r="D23" s="78"/>
      <c r="E23" s="79"/>
      <c r="F23" s="80"/>
      <c r="G23" s="80"/>
      <c r="H23" s="81"/>
      <c r="I23" s="80"/>
      <c r="J23" s="80"/>
      <c r="K23" s="81"/>
      <c r="L23" s="81"/>
      <c r="M23" s="81"/>
      <c r="N23" s="81"/>
      <c r="O23" s="82" t="s">
        <v>50</v>
      </c>
      <c r="P23" s="83">
        <f>SUM(P16:P22)</f>
        <v>5920378.207416</v>
      </c>
      <c r="Q23" s="84"/>
      <c r="S23" s="85">
        <f>P23+P59</f>
        <v>9903128.207416</v>
      </c>
      <c r="T23" s="5" t="s">
        <v>51</v>
      </c>
    </row>
    <row r="24" ht="6.75" customHeight="1"/>
    <row r="25" ht="18" customHeight="1">
      <c r="C25" s="87" t="s">
        <v>52</v>
      </c>
    </row>
    <row r="26" spans="4:14" ht="15.75" customHeight="1">
      <c r="D26" s="88" t="s">
        <v>53</v>
      </c>
      <c r="L26" s="89" t="s">
        <v>54</v>
      </c>
      <c r="M26" s="89"/>
      <c r="N26" s="89"/>
    </row>
    <row r="27" spans="12:16" ht="14.25">
      <c r="L27" s="90"/>
      <c r="M27" s="90"/>
      <c r="N27" s="90"/>
      <c r="O27" s="90"/>
      <c r="P27" s="90"/>
    </row>
    <row r="28" spans="12:16" ht="11.25" customHeight="1">
      <c r="L28" s="91"/>
      <c r="M28" s="91"/>
      <c r="N28" s="91"/>
      <c r="O28" s="91"/>
      <c r="P28" s="92"/>
    </row>
    <row r="29" spans="12:16" ht="14.25">
      <c r="L29" s="93"/>
      <c r="M29" s="93"/>
      <c r="N29" s="93"/>
      <c r="O29" s="93"/>
      <c r="P29" s="93"/>
    </row>
    <row r="30" spans="10:16" ht="14.25">
      <c r="J30" s="94"/>
      <c r="L30" s="95"/>
      <c r="M30" s="95"/>
      <c r="N30" s="95"/>
      <c r="O30" s="95"/>
      <c r="P30" s="95"/>
    </row>
    <row r="31" ht="14.25">
      <c r="P31" s="92"/>
    </row>
    <row r="32" spans="12:15" ht="14.25">
      <c r="L32" s="91"/>
      <c r="M32" s="91"/>
      <c r="N32" s="91"/>
      <c r="O32" s="91"/>
    </row>
    <row r="39" spans="2:17" ht="21">
      <c r="B39" s="1" t="s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4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5.75">
      <c r="B41" s="6" t="s">
        <v>1</v>
      </c>
      <c r="C41" s="5"/>
      <c r="D41" s="5"/>
      <c r="E41" s="7"/>
      <c r="F41" s="7" t="s">
        <v>2</v>
      </c>
      <c r="G41" s="7"/>
      <c r="H41" s="7" t="s">
        <v>3</v>
      </c>
      <c r="I41" s="8"/>
      <c r="J41" s="6"/>
      <c r="K41" s="6" t="s">
        <v>4</v>
      </c>
      <c r="L41" s="5"/>
      <c r="M41" s="5"/>
      <c r="N41" s="5"/>
      <c r="O41" s="5"/>
      <c r="P41" s="5"/>
      <c r="Q41" s="5"/>
    </row>
    <row r="42" spans="2:17" ht="15.75">
      <c r="B42" s="6" t="s">
        <v>5</v>
      </c>
      <c r="C42" s="5"/>
      <c r="D42" s="5"/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  <c r="Q42" s="5"/>
    </row>
    <row r="43" spans="2:17" ht="17.25">
      <c r="B43" s="6" t="s">
        <v>6</v>
      </c>
      <c r="C43" s="5"/>
      <c r="D43" s="5"/>
      <c r="E43" s="9" t="s">
        <v>7</v>
      </c>
      <c r="F43" s="6"/>
      <c r="G43" s="6"/>
      <c r="H43" s="6"/>
      <c r="I43" s="6" t="s">
        <v>8</v>
      </c>
      <c r="J43" s="6"/>
      <c r="K43" s="6"/>
      <c r="L43" s="5"/>
      <c r="M43" s="5"/>
      <c r="N43" s="5"/>
      <c r="O43" s="5"/>
      <c r="P43" s="5"/>
      <c r="Q43" s="5"/>
    </row>
    <row r="44" spans="2:17" ht="18">
      <c r="B44" s="10" t="s">
        <v>60</v>
      </c>
      <c r="C44" s="5"/>
      <c r="D44" s="5"/>
      <c r="E44" s="6"/>
      <c r="F44" s="6"/>
      <c r="G44" s="6"/>
      <c r="H44" s="6"/>
      <c r="I44" s="6"/>
      <c r="J44" s="6"/>
      <c r="K44" s="6"/>
      <c r="L44" s="5"/>
      <c r="M44" s="5"/>
      <c r="N44" s="5"/>
      <c r="O44" s="5"/>
      <c r="P44" s="5"/>
      <c r="Q44" s="5"/>
    </row>
    <row r="45" spans="2:17" ht="15.75">
      <c r="B45" s="6" t="s">
        <v>9</v>
      </c>
      <c r="C45" s="5"/>
      <c r="D45" s="5"/>
      <c r="E45" s="6" t="s">
        <v>10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5.75">
      <c r="B46" s="6" t="s">
        <v>11</v>
      </c>
      <c r="C46" s="5"/>
      <c r="D46" s="5"/>
      <c r="E46" s="5"/>
      <c r="F46" s="5"/>
      <c r="G46" s="5"/>
      <c r="H46" s="6" t="s">
        <v>12</v>
      </c>
      <c r="I46" s="5"/>
      <c r="J46" s="5"/>
      <c r="K46" s="5"/>
      <c r="L46" s="5"/>
      <c r="M46" s="5"/>
      <c r="N46" s="5"/>
      <c r="O46" s="5"/>
      <c r="P46" s="5"/>
      <c r="Q46" s="5"/>
    </row>
    <row r="47" spans="2:17" ht="15.75">
      <c r="B47" s="6" t="s">
        <v>13</v>
      </c>
      <c r="C47" s="5"/>
      <c r="D47" s="5"/>
      <c r="E47" s="6" t="s">
        <v>14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8.25" customHeight="1">
      <c r="B48" s="11"/>
      <c r="C48" s="12"/>
      <c r="D48" s="12"/>
      <c r="E48" s="13"/>
      <c r="F48" s="14"/>
      <c r="G48" s="14"/>
      <c r="H48" s="15"/>
      <c r="I48" s="14"/>
      <c r="J48" s="14"/>
      <c r="K48" s="15"/>
      <c r="L48" s="14"/>
      <c r="M48" s="14"/>
      <c r="N48" s="14"/>
      <c r="O48" s="15"/>
      <c r="P48" s="15"/>
      <c r="Q48" s="14"/>
    </row>
    <row r="49" spans="2:17" ht="15.75">
      <c r="B49" s="16" t="s">
        <v>15</v>
      </c>
      <c r="C49" s="17" t="s">
        <v>16</v>
      </c>
      <c r="D49" s="18"/>
      <c r="E49" s="16" t="s">
        <v>17</v>
      </c>
      <c r="F49" s="19" t="s">
        <v>18</v>
      </c>
      <c r="G49" s="20"/>
      <c r="H49" s="20"/>
      <c r="I49" s="20"/>
      <c r="J49" s="20"/>
      <c r="K49" s="20"/>
      <c r="L49" s="20"/>
      <c r="M49" s="20"/>
      <c r="N49" s="21"/>
      <c r="O49" s="16" t="s">
        <v>19</v>
      </c>
      <c r="P49" s="16" t="s">
        <v>20</v>
      </c>
      <c r="Q49" s="16" t="s">
        <v>21</v>
      </c>
    </row>
    <row r="50" spans="2:17" ht="15.75">
      <c r="B50" s="22"/>
      <c r="C50" s="23"/>
      <c r="D50" s="24"/>
      <c r="E50" s="22"/>
      <c r="F50" s="25" t="s">
        <v>22</v>
      </c>
      <c r="G50" s="26" t="s">
        <v>55</v>
      </c>
      <c r="H50" s="27"/>
      <c r="I50" s="25" t="s">
        <v>22</v>
      </c>
      <c r="J50" s="26"/>
      <c r="K50" s="27"/>
      <c r="L50" s="28" t="s">
        <v>25</v>
      </c>
      <c r="N50" s="30"/>
      <c r="O50" s="31"/>
      <c r="P50" s="31"/>
      <c r="Q50" s="31"/>
    </row>
    <row r="51" spans="2:17" ht="14.25">
      <c r="B51" s="22"/>
      <c r="C51" s="23"/>
      <c r="D51" s="24"/>
      <c r="E51" s="22"/>
      <c r="F51" s="32" t="s">
        <v>26</v>
      </c>
      <c r="G51" s="33">
        <v>3000</v>
      </c>
      <c r="H51" s="34" t="s">
        <v>27</v>
      </c>
      <c r="I51" s="32" t="s">
        <v>26</v>
      </c>
      <c r="J51" s="35"/>
      <c r="K51" s="34" t="s">
        <v>27</v>
      </c>
      <c r="L51" s="30" t="s">
        <v>28</v>
      </c>
      <c r="M51" s="30" t="s">
        <v>29</v>
      </c>
      <c r="N51" s="30" t="s">
        <v>30</v>
      </c>
      <c r="O51" s="31"/>
      <c r="P51" s="31"/>
      <c r="Q51" s="31"/>
    </row>
    <row r="52" spans="2:17" ht="14.25">
      <c r="B52" s="22"/>
      <c r="C52" s="23"/>
      <c r="D52" s="24"/>
      <c r="E52" s="22"/>
      <c r="F52" s="28" t="s">
        <v>31</v>
      </c>
      <c r="G52" s="28" t="s">
        <v>32</v>
      </c>
      <c r="H52" s="28" t="s">
        <v>33</v>
      </c>
      <c r="I52" s="28" t="s">
        <v>31</v>
      </c>
      <c r="J52" s="28" t="s">
        <v>32</v>
      </c>
      <c r="K52" s="28" t="s">
        <v>33</v>
      </c>
      <c r="L52" s="30" t="s">
        <v>34</v>
      </c>
      <c r="M52" s="30" t="s">
        <v>35</v>
      </c>
      <c r="N52" s="30" t="s">
        <v>36</v>
      </c>
      <c r="O52" s="31"/>
      <c r="P52" s="31"/>
      <c r="Q52" s="31"/>
    </row>
    <row r="53" spans="2:17" ht="14.25">
      <c r="B53" s="36"/>
      <c r="C53" s="37"/>
      <c r="D53" s="38"/>
      <c r="E53" s="36"/>
      <c r="F53" s="39" t="s">
        <v>37</v>
      </c>
      <c r="G53" s="39" t="s">
        <v>38</v>
      </c>
      <c r="H53" s="39" t="s">
        <v>39</v>
      </c>
      <c r="I53" s="39" t="s">
        <v>37</v>
      </c>
      <c r="J53" s="39" t="s">
        <v>38</v>
      </c>
      <c r="K53" s="39" t="s">
        <v>39</v>
      </c>
      <c r="L53" s="39" t="s">
        <v>40</v>
      </c>
      <c r="M53" s="39"/>
      <c r="N53" s="39"/>
      <c r="O53" s="40"/>
      <c r="P53" s="40"/>
      <c r="Q53" s="40"/>
    </row>
    <row r="54" spans="2:21" ht="15">
      <c r="B54" s="96" t="s">
        <v>56</v>
      </c>
      <c r="C54" s="97" t="s">
        <v>57</v>
      </c>
      <c r="D54" s="43"/>
      <c r="E54" s="44" t="s">
        <v>44</v>
      </c>
      <c r="F54" s="98">
        <v>1</v>
      </c>
      <c r="G54" s="46">
        <v>0.03</v>
      </c>
      <c r="H54" s="47">
        <f>F54*$G$51*1.03</f>
        <v>3090</v>
      </c>
      <c r="I54" s="51"/>
      <c r="J54" s="46"/>
      <c r="K54" s="47">
        <f>I54*$J$13*1.03</f>
        <v>0</v>
      </c>
      <c r="L54" s="47">
        <f>SUM(H54+K54)</f>
        <v>3090</v>
      </c>
      <c r="M54" s="47">
        <f>L54-1651</f>
        <v>1439</v>
      </c>
      <c r="N54" s="47">
        <f>L54-M54</f>
        <v>1651</v>
      </c>
      <c r="O54" s="49">
        <v>250</v>
      </c>
      <c r="P54" s="50">
        <f>O54*N54</f>
        <v>412750</v>
      </c>
      <c r="Q54" s="51" t="s">
        <v>41</v>
      </c>
      <c r="S54" s="99">
        <f>L54</f>
        <v>3090</v>
      </c>
      <c r="T54" s="29">
        <v>7845957.432000001</v>
      </c>
      <c r="U54" s="29">
        <v>6813594.612000001</v>
      </c>
    </row>
    <row r="55" spans="2:21" ht="15" hidden="1">
      <c r="B55" s="53" t="s">
        <v>42</v>
      </c>
      <c r="C55" s="54" t="s">
        <v>43</v>
      </c>
      <c r="D55" s="55"/>
      <c r="E55" s="56" t="s">
        <v>44</v>
      </c>
      <c r="F55" s="100">
        <v>1</v>
      </c>
      <c r="G55" s="58">
        <v>0.03</v>
      </c>
      <c r="H55" s="59">
        <f>F55*$G$51*1.03</f>
        <v>3090</v>
      </c>
      <c r="I55" s="63"/>
      <c r="J55" s="58"/>
      <c r="K55" s="59">
        <f>I55*$J$13*1.03</f>
        <v>0</v>
      </c>
      <c r="L55" s="59">
        <f>SUM(H55+K55)</f>
        <v>3090</v>
      </c>
      <c r="M55" s="59">
        <f>L55-7140</f>
        <v>-4050</v>
      </c>
      <c r="N55" s="59">
        <f>L55-M55</f>
        <v>7140</v>
      </c>
      <c r="O55" s="61">
        <v>500</v>
      </c>
      <c r="P55" s="62">
        <f>O55*N55</f>
        <v>3570000</v>
      </c>
      <c r="Q55" s="63" t="s">
        <v>58</v>
      </c>
      <c r="S55" s="99">
        <f>L55</f>
        <v>3090</v>
      </c>
      <c r="T55" s="29">
        <v>23484</v>
      </c>
      <c r="U55" s="29">
        <v>20394</v>
      </c>
    </row>
    <row r="56" spans="2:21" ht="15">
      <c r="B56" s="64"/>
      <c r="C56" s="101"/>
      <c r="D56" s="55"/>
      <c r="E56" s="56"/>
      <c r="F56" s="56"/>
      <c r="G56" s="58"/>
      <c r="H56" s="59"/>
      <c r="I56" s="63"/>
      <c r="J56" s="58"/>
      <c r="K56" s="59"/>
      <c r="L56" s="59"/>
      <c r="M56" s="59"/>
      <c r="N56" s="59"/>
      <c r="O56" s="61"/>
      <c r="P56" s="62"/>
      <c r="Q56" s="63"/>
      <c r="S56" s="99">
        <f>L56</f>
        <v>0</v>
      </c>
      <c r="T56" s="29">
        <v>23484</v>
      </c>
      <c r="U56" s="29">
        <v>20394</v>
      </c>
    </row>
    <row r="57" spans="2:21" ht="15">
      <c r="B57" s="64"/>
      <c r="C57" s="101"/>
      <c r="D57" s="55"/>
      <c r="E57" s="56"/>
      <c r="F57" s="56"/>
      <c r="G57" s="58"/>
      <c r="H57" s="59"/>
      <c r="I57" s="63"/>
      <c r="J57" s="58"/>
      <c r="K57" s="59"/>
      <c r="L57" s="59"/>
      <c r="M57" s="59"/>
      <c r="N57" s="59"/>
      <c r="O57" s="61"/>
      <c r="P57" s="62"/>
      <c r="Q57" s="63"/>
      <c r="S57" s="99">
        <f>L57</f>
        <v>0</v>
      </c>
      <c r="T57" s="29">
        <v>23484</v>
      </c>
      <c r="U57" s="29">
        <v>20394</v>
      </c>
    </row>
    <row r="58" spans="2:21" ht="14.25" customHeight="1">
      <c r="B58" s="64"/>
      <c r="C58" s="101"/>
      <c r="D58" s="55"/>
      <c r="E58" s="56"/>
      <c r="F58" s="56"/>
      <c r="G58" s="58"/>
      <c r="H58" s="59"/>
      <c r="I58" s="63"/>
      <c r="J58" s="58"/>
      <c r="K58" s="59"/>
      <c r="L58" s="59"/>
      <c r="M58" s="59"/>
      <c r="N58" s="59"/>
      <c r="O58" s="61"/>
      <c r="P58" s="62"/>
      <c r="Q58" s="63"/>
      <c r="S58" s="99">
        <f>L58</f>
        <v>0</v>
      </c>
      <c r="T58" s="29">
        <v>1972.6560000000002</v>
      </c>
      <c r="U58" s="29">
        <v>1713.096</v>
      </c>
    </row>
    <row r="59" spans="2:17" ht="15.75">
      <c r="B59" s="76"/>
      <c r="C59" s="77" t="s">
        <v>49</v>
      </c>
      <c r="D59" s="78"/>
      <c r="E59" s="79"/>
      <c r="F59" s="80"/>
      <c r="G59" s="80"/>
      <c r="H59" s="81"/>
      <c r="I59" s="80"/>
      <c r="J59" s="80"/>
      <c r="K59" s="81"/>
      <c r="L59" s="81"/>
      <c r="M59" s="81"/>
      <c r="N59" s="81"/>
      <c r="O59" s="82" t="s">
        <v>50</v>
      </c>
      <c r="P59" s="83">
        <f>SUM(P54:P58)</f>
        <v>3982750</v>
      </c>
      <c r="Q59" s="84"/>
    </row>
    <row r="61" ht="14.25">
      <c r="C61" s="87" t="s">
        <v>52</v>
      </c>
    </row>
    <row r="62" spans="4:14" ht="17.25">
      <c r="D62" s="102" t="s">
        <v>59</v>
      </c>
      <c r="L62" s="89" t="s">
        <v>54</v>
      </c>
      <c r="M62" s="89"/>
      <c r="N62" s="89"/>
    </row>
  </sheetData>
  <mergeCells count="14">
    <mergeCell ref="L32:O32"/>
    <mergeCell ref="E11:E15"/>
    <mergeCell ref="C11:D15"/>
    <mergeCell ref="O11:O15"/>
    <mergeCell ref="P11:P15"/>
    <mergeCell ref="Q11:Q15"/>
    <mergeCell ref="B49:B53"/>
    <mergeCell ref="C49:D53"/>
    <mergeCell ref="E49:E53"/>
    <mergeCell ref="O49:O53"/>
    <mergeCell ref="P49:P53"/>
    <mergeCell ref="Q49:Q53"/>
    <mergeCell ref="B11:B15"/>
    <mergeCell ref="L28:O28"/>
  </mergeCells>
  <printOptions horizontalCentered="1"/>
  <pageMargins left="0.5" right="0.04" top="0.72" bottom="0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SanYou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HuuTam</dc:creator>
  <cp:keywords/>
  <dc:description/>
  <cp:lastModifiedBy>HuuTam</cp:lastModifiedBy>
  <dcterms:created xsi:type="dcterms:W3CDTF">2008-06-11T01:01:12Z</dcterms:created>
  <dcterms:modified xsi:type="dcterms:W3CDTF">2008-06-11T01:01:32Z</dcterms:modified>
  <cp:category/>
  <cp:version/>
  <cp:contentType/>
  <cp:contentStatus/>
</cp:coreProperties>
</file>